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D:\Home\H Ayuntamiento\Tesoreria\Saneamiento\Formatos\"/>
    </mc:Choice>
  </mc:AlternateContent>
  <xr:revisionPtr revIDLastSave="0" documentId="13_ncr:1_{18A94DDC-CBD6-40CF-9242-07129B859700}" xr6:coauthVersionLast="45" xr6:coauthVersionMax="45" xr10:uidLastSave="{00000000-0000-0000-0000-000000000000}"/>
  <bookViews>
    <workbookView xWindow="-120" yWindow="-120" windowWidth="20730" windowHeight="11160" xr2:uid="{00000000-000D-0000-FFFF-FFFF00000000}"/>
  </bookViews>
  <sheets>
    <sheet name="Formato" sheetId="1" r:id="rId1"/>
    <sheet name="Trabajo" sheetId="2" state="hidden" r:id="rId2"/>
    <sheet name="INPC" sheetId="3" state="hidden" r:id="rId3"/>
  </sheets>
  <definedNames>
    <definedName name="Recargos">INPC!$D$2:$D$2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2" l="1"/>
  <c r="C26" i="1" l="1"/>
  <c r="A43" i="1" l="1"/>
  <c r="D31" i="1" l="1"/>
  <c r="D28" i="1"/>
  <c r="D32" i="1" l="1"/>
  <c r="A13" i="3" l="1"/>
  <c r="A14" i="3"/>
  <c r="A15" i="3"/>
  <c r="A16" i="3"/>
  <c r="A17" i="3"/>
  <c r="A18" i="3"/>
  <c r="A19" i="3"/>
  <c r="A20" i="3"/>
  <c r="A21" i="3"/>
  <c r="A22" i="3"/>
  <c r="A23" i="3"/>
  <c r="A24" i="3"/>
  <c r="A25" i="3"/>
  <c r="A3" i="3"/>
  <c r="A4" i="3"/>
  <c r="A5" i="3"/>
  <c r="A6" i="3"/>
  <c r="A7" i="3"/>
  <c r="A8" i="3"/>
  <c r="A9" i="3"/>
  <c r="A10" i="3"/>
  <c r="A11" i="3"/>
  <c r="A12" i="3"/>
  <c r="A2" i="3"/>
  <c r="B4" i="2" l="1"/>
  <c r="C4" i="2" s="1"/>
  <c r="A4" i="2"/>
  <c r="A3" i="2"/>
  <c r="G3" i="2" l="1"/>
  <c r="I4" i="2"/>
  <c r="E3" i="2"/>
  <c r="C3" i="2"/>
  <c r="F4" i="2"/>
  <c r="F3" i="2"/>
  <c r="D3" i="2"/>
  <c r="E4" i="2"/>
  <c r="D4" i="2"/>
  <c r="D33" i="1"/>
  <c r="C5" i="2" l="1"/>
  <c r="D34" i="1" s="1"/>
  <c r="D5" i="2"/>
  <c r="D35" i="1" l="1"/>
  <c r="D36" i="1" s="1"/>
</calcChain>
</file>

<file path=xl/sharedStrings.xml><?xml version="1.0" encoding="utf-8"?>
<sst xmlns="http://schemas.openxmlformats.org/spreadsheetml/2006/main" count="54" uniqueCount="52">
  <si>
    <t>C. TESORERO MUNICIPAL:</t>
  </si>
  <si>
    <t>DATOS</t>
  </si>
  <si>
    <t xml:space="preserve">Registro Federal de Contribuyentes                                                              </t>
  </si>
  <si>
    <t>Licencia de Funcionamiento Municipal</t>
  </si>
  <si>
    <t>Apellido Paterno, Materno, Nombre (s), Razón o Denominación Social</t>
  </si>
  <si>
    <t xml:space="preserve">Nombre del Establecimiento                                                                                             </t>
  </si>
  <si>
    <t>Domicilio Fiscal</t>
  </si>
  <si>
    <t>Calle</t>
  </si>
  <si>
    <t>Número Exterior</t>
  </si>
  <si>
    <t>Número Interior</t>
  </si>
  <si>
    <t>Código Postal</t>
  </si>
  <si>
    <t>Colonia</t>
  </si>
  <si>
    <t>Localidad</t>
  </si>
  <si>
    <t>Municipio</t>
  </si>
  <si>
    <t>Estado</t>
  </si>
  <si>
    <t>COZUMEL</t>
  </si>
  <si>
    <t>QUINTANA ROO</t>
  </si>
  <si>
    <t>Total de Visitantes (a+b)</t>
  </si>
  <si>
    <r>
      <t>Residentes locales (b</t>
    </r>
    <r>
      <rPr>
        <vertAlign val="subscript"/>
        <sz val="9.5"/>
        <color theme="1"/>
        <rFont val="Arial"/>
        <family val="2"/>
      </rPr>
      <t>1</t>
    </r>
    <r>
      <rPr>
        <sz val="9.5"/>
        <color theme="1"/>
        <rFont val="Arial"/>
        <family val="2"/>
      </rPr>
      <t>)</t>
    </r>
  </si>
  <si>
    <r>
      <t>Trabajadores no residentes (b</t>
    </r>
    <r>
      <rPr>
        <vertAlign val="subscript"/>
        <sz val="9.5"/>
        <color theme="1"/>
        <rFont val="Arial"/>
        <family val="2"/>
      </rPr>
      <t>2</t>
    </r>
    <r>
      <rPr>
        <sz val="9.5"/>
        <color theme="1"/>
        <rFont val="Arial"/>
        <family val="2"/>
      </rPr>
      <t>)</t>
    </r>
  </si>
  <si>
    <t>Días en el Periodo</t>
  </si>
  <si>
    <t>Cálculo del Derecho:</t>
  </si>
  <si>
    <t>Visitantes gravados durante el período (a)</t>
  </si>
  <si>
    <t xml:space="preserve">Derecho: </t>
  </si>
  <si>
    <t>Actualización:</t>
  </si>
  <si>
    <t>Recargos:</t>
  </si>
  <si>
    <t>Total a Pagar:</t>
  </si>
  <si>
    <t>SE DECLARA BAJO PROTESTA DE DECIR VERDAD QUE LOS DATOS QUE SE PROPORCIONAN EN ESTA DECLARACION SON CIERTOS</t>
  </si>
  <si>
    <t>AUTORIZÓ</t>
  </si>
  <si>
    <t>LIC. FRANCISCO JOSÉ BAEZA VILLANUEVA</t>
  </si>
  <si>
    <t xml:space="preserve">  NOMBRE  Y FIRMA DEL CONTRIBUYENTE O REPRESENTANTE LEGAL  </t>
  </si>
  <si>
    <t>Calle 13 Sur S/N entre Av. Rafael E. Melgar y Calle Gonzalo Guerrero Col. Andrés QRoo CP 77664, Cozumel Q.Roo</t>
  </si>
  <si>
    <t>www.cozumel.gob.mx</t>
  </si>
  <si>
    <t>CODIGO</t>
  </si>
  <si>
    <t>INPCMES</t>
  </si>
  <si>
    <t>TASARECMES</t>
  </si>
  <si>
    <t>BANDERA</t>
  </si>
  <si>
    <t>CveEjeTasa</t>
  </si>
  <si>
    <t>CveMesTasa</t>
  </si>
  <si>
    <t>TasaRecMes</t>
  </si>
  <si>
    <t>INPCMes</t>
  </si>
  <si>
    <t>#FILA</t>
  </si>
  <si>
    <t>Tarifa(15% del valor de la U.M.A. por visitante con estadía menor a 24 horas)</t>
  </si>
  <si>
    <t>En cumplimiento con lo dispuesto en los artículos 135 Bis, 135, Ter, 135 Quater, 135 Quinquies, 135 Sixies, 135 Septies de la Ley de Hacienda del Municipio de Cozumel del Estado  de Quintana Roo, me permito presentarle el pago de los Derechos de Saneamiento Ambiental, conforme a los siguientes:</t>
  </si>
  <si>
    <t>MES</t>
  </si>
  <si>
    <t>AÑO</t>
  </si>
  <si>
    <t>Período</t>
  </si>
  <si>
    <t>DECLARACION INFORMATIVA DEL DERECHO DE SANEAMIENTO AMBIENTAL
VISITANTES QUE ARRIBAN VIA MARITIMA</t>
  </si>
  <si>
    <r>
      <rPr>
        <sz val="11"/>
        <color theme="10"/>
        <rFont val="Calibri"/>
        <family val="2"/>
        <scheme val="minor"/>
      </rPr>
      <t xml:space="preserve">Consulta el aviso de privacidad en: </t>
    </r>
    <r>
      <rPr>
        <u/>
        <sz val="11"/>
        <color theme="10"/>
        <rFont val="Calibri"/>
        <family val="2"/>
        <scheme val="minor"/>
      </rPr>
      <t>shorturl.at/hjrV0</t>
    </r>
  </si>
  <si>
    <r>
      <t>Visitantes Exentos     b= (b</t>
    </r>
    <r>
      <rPr>
        <b/>
        <vertAlign val="subscript"/>
        <sz val="9.5"/>
        <color theme="1"/>
        <rFont val="Arial"/>
        <family val="2"/>
      </rPr>
      <t>1</t>
    </r>
    <r>
      <rPr>
        <b/>
        <sz val="9.5"/>
        <color theme="1"/>
        <rFont val="Arial"/>
        <family val="2"/>
      </rPr>
      <t xml:space="preserve"> + b</t>
    </r>
    <r>
      <rPr>
        <b/>
        <vertAlign val="subscript"/>
        <sz val="9.5"/>
        <color theme="1"/>
        <rFont val="Arial"/>
        <family val="2"/>
      </rPr>
      <t>2</t>
    </r>
    <r>
      <rPr>
        <b/>
        <sz val="9.5"/>
        <color theme="1"/>
        <rFont val="Arial"/>
        <family val="2"/>
      </rPr>
      <t>)</t>
    </r>
  </si>
  <si>
    <t>Facturación en línea: shorturl.at/jvwF4</t>
  </si>
  <si>
    <t>Correo electrónico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</si>
</sst>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quot;$&quot;#,##0.00"/>
  </numFmts>
  <fonts count="19">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9.5"/>
      <color theme="1"/>
      <name val="Arial"/>
      <family val="2"/>
    </font>
    <font>
      <sz val="13"/>
      <color theme="1"/>
      <name val="Times New Roman"/>
      <family val="1"/>
    </font>
    <font>
      <b/>
      <sz val="9"/>
      <color theme="1"/>
      <name val="Arial"/>
      <family val="2"/>
    </font>
    <font>
      <sz val="7.5"/>
      <color theme="1"/>
      <name val="Times New Roman"/>
      <family val="1"/>
    </font>
    <font>
      <sz val="9.5"/>
      <color theme="1"/>
      <name val="Arial"/>
      <family val="2"/>
    </font>
    <font>
      <vertAlign val="subscript"/>
      <sz val="9.5"/>
      <color theme="1"/>
      <name val="Arial"/>
      <family val="2"/>
    </font>
    <font>
      <sz val="10"/>
      <color theme="1"/>
      <name val="Arial"/>
      <family val="2"/>
    </font>
    <font>
      <sz val="11"/>
      <color theme="1"/>
      <name val="Arial"/>
      <family val="2"/>
    </font>
    <font>
      <sz val="9"/>
      <color theme="1"/>
      <name val="Calibri"/>
      <family val="2"/>
    </font>
    <font>
      <b/>
      <sz val="8"/>
      <color theme="1"/>
      <name val="Arial"/>
      <family val="2"/>
    </font>
    <font>
      <sz val="10"/>
      <color theme="1"/>
      <name val="Times New Roman"/>
      <family val="1"/>
    </font>
    <font>
      <sz val="10"/>
      <color theme="1"/>
      <name val="Arial Unicode MS"/>
    </font>
    <font>
      <sz val="11"/>
      <color theme="10"/>
      <name val="Calibri"/>
      <family val="2"/>
      <scheme val="minor"/>
    </font>
    <font>
      <sz val="8"/>
      <color theme="1"/>
      <name val="Arial"/>
      <family val="2"/>
    </font>
    <font>
      <b/>
      <vertAlign val="subscript"/>
      <sz val="9.5"/>
      <color theme="1"/>
      <name val="Arial"/>
      <family val="2"/>
    </font>
  </fonts>
  <fills count="3">
    <fill>
      <patternFill patternType="none"/>
    </fill>
    <fill>
      <patternFill patternType="gray125"/>
    </fill>
    <fill>
      <patternFill patternType="solid">
        <fgColor rgb="FFFFFF00"/>
        <bgColor indexed="64"/>
      </patternFill>
    </fill>
  </fills>
  <borders count="4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cellStyleXfs>
  <cellXfs count="118">
    <xf numFmtId="0" fontId="0" fillId="0" borderId="0" xfId="0"/>
    <xf numFmtId="0" fontId="0" fillId="0" borderId="33" xfId="0" applyBorder="1" applyProtection="1">
      <protection hidden="1"/>
    </xf>
    <xf numFmtId="0" fontId="0" fillId="0" borderId="33" xfId="0" applyBorder="1"/>
    <xf numFmtId="0" fontId="15" fillId="0" borderId="33" xfId="0" applyFont="1" applyBorder="1"/>
    <xf numFmtId="0" fontId="0" fillId="0" borderId="33" xfId="0" applyFill="1" applyBorder="1" applyProtection="1">
      <protection hidden="1"/>
    </xf>
    <xf numFmtId="0" fontId="0" fillId="0" borderId="0" xfId="0" applyProtection="1">
      <protection locked="0"/>
    </xf>
    <xf numFmtId="0" fontId="0" fillId="2" borderId="23" xfId="0" applyFill="1" applyBorder="1" applyAlignment="1" applyProtection="1">
      <alignment horizontal="center"/>
      <protection locked="0"/>
    </xf>
    <xf numFmtId="0" fontId="0" fillId="2" borderId="20" xfId="0" applyFill="1" applyBorder="1" applyAlignment="1" applyProtection="1">
      <alignment horizontal="center"/>
      <protection locked="0"/>
    </xf>
    <xf numFmtId="0" fontId="0" fillId="2" borderId="20" xfId="0" applyFill="1" applyBorder="1" applyProtection="1">
      <protection locked="0"/>
    </xf>
    <xf numFmtId="0" fontId="0" fillId="2" borderId="23" xfId="0" applyFill="1" applyBorder="1" applyProtection="1">
      <protection locked="0"/>
    </xf>
    <xf numFmtId="3" fontId="0" fillId="2" borderId="20" xfId="0" applyNumberFormat="1" applyFill="1" applyBorder="1" applyAlignment="1" applyProtection="1">
      <alignment horizontal="center"/>
      <protection locked="0"/>
    </xf>
    <xf numFmtId="3" fontId="0" fillId="2" borderId="25" xfId="2" applyNumberFormat="1" applyFont="1" applyFill="1" applyBorder="1" applyAlignment="1" applyProtection="1">
      <alignment horizontal="center"/>
      <protection locked="0"/>
    </xf>
    <xf numFmtId="3" fontId="0" fillId="2" borderId="12" xfId="2" applyNumberFormat="1" applyFont="1" applyFill="1" applyBorder="1" applyAlignment="1" applyProtection="1">
      <alignment horizontal="center"/>
      <protection locked="0"/>
    </xf>
    <xf numFmtId="0" fontId="2" fillId="0" borderId="15" xfId="0" applyFont="1" applyBorder="1" applyAlignment="1" applyProtection="1">
      <alignment horizontal="center"/>
    </xf>
    <xf numFmtId="0" fontId="2" fillId="0" borderId="16" xfId="0" applyFont="1" applyBorder="1" applyAlignment="1" applyProtection="1">
      <alignment horizontal="center"/>
    </xf>
    <xf numFmtId="0" fontId="2" fillId="0" borderId="21" xfId="0" applyFont="1" applyBorder="1" applyProtection="1"/>
    <xf numFmtId="0" fontId="2" fillId="0" borderId="22" xfId="0" applyFont="1" applyBorder="1" applyAlignment="1" applyProtection="1">
      <alignment horizontal="center"/>
    </xf>
    <xf numFmtId="0" fontId="2" fillId="0" borderId="22" xfId="0" applyFont="1" applyBorder="1" applyProtection="1"/>
    <xf numFmtId="0" fontId="2" fillId="0" borderId="16" xfId="0" applyFont="1" applyBorder="1" applyProtection="1"/>
    <xf numFmtId="0" fontId="2" fillId="0" borderId="24" xfId="0" applyFont="1" applyBorder="1" applyProtection="1"/>
    <xf numFmtId="0" fontId="8" fillId="0" borderId="27" xfId="0" applyFont="1" applyBorder="1" applyAlignment="1" applyProtection="1">
      <alignment horizontal="center" vertical="center" wrapText="1"/>
    </xf>
    <xf numFmtId="0" fontId="8" fillId="0" borderId="28" xfId="0" applyFont="1" applyBorder="1" applyAlignment="1" applyProtection="1">
      <alignment vertical="center" wrapText="1"/>
    </xf>
    <xf numFmtId="0" fontId="10" fillId="0" borderId="30" xfId="0" applyFont="1" applyBorder="1" applyAlignment="1" applyProtection="1">
      <alignment vertical="center"/>
    </xf>
    <xf numFmtId="0" fontId="0" fillId="2" borderId="33" xfId="0" applyFill="1" applyBorder="1" applyProtection="1">
      <protection locked="0"/>
    </xf>
    <xf numFmtId="0" fontId="4" fillId="0" borderId="33" xfId="0" applyFont="1" applyBorder="1" applyAlignment="1" applyProtection="1">
      <alignment horizontal="center" vertical="center" wrapText="1"/>
    </xf>
    <xf numFmtId="0" fontId="0" fillId="0" borderId="0" xfId="0" applyProtection="1"/>
    <xf numFmtId="3" fontId="8" fillId="2" borderId="21" xfId="0" applyNumberFormat="1" applyFont="1" applyFill="1" applyBorder="1" applyAlignment="1" applyProtection="1">
      <alignment horizontal="center" vertical="center" wrapText="1"/>
      <protection locked="0"/>
    </xf>
    <xf numFmtId="0" fontId="4" fillId="0" borderId="47" xfId="0" applyFont="1" applyBorder="1" applyAlignment="1" applyProtection="1">
      <alignment vertical="center"/>
    </xf>
    <xf numFmtId="0" fontId="13" fillId="0" borderId="14"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41"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43" xfId="0" applyFont="1" applyBorder="1" applyAlignment="1" applyProtection="1">
      <alignment horizontal="center" vertical="center"/>
    </xf>
    <xf numFmtId="0" fontId="3" fillId="0" borderId="0" xfId="3" applyAlignment="1" applyProtection="1">
      <alignment horizontal="left"/>
    </xf>
    <xf numFmtId="0" fontId="10" fillId="0" borderId="0" xfId="0" applyFont="1" applyAlignment="1" applyProtection="1">
      <alignment horizontal="center" vertical="center"/>
    </xf>
    <xf numFmtId="0" fontId="3" fillId="0" borderId="0" xfId="3" applyAlignment="1" applyProtection="1">
      <alignment horizontal="center" vertical="center"/>
    </xf>
    <xf numFmtId="0" fontId="14" fillId="0" borderId="0" xfId="0" applyFont="1" applyBorder="1" applyAlignment="1" applyProtection="1">
      <alignment horizontal="center" vertical="center"/>
    </xf>
    <xf numFmtId="0" fontId="8" fillId="0" borderId="27" xfId="0" applyFont="1" applyBorder="1" applyAlignment="1" applyProtection="1">
      <alignment horizontal="left" vertical="center"/>
    </xf>
    <xf numFmtId="0" fontId="8" fillId="0" borderId="33" xfId="0" applyFont="1" applyBorder="1" applyAlignment="1" applyProtection="1">
      <alignment horizontal="left" vertical="center"/>
    </xf>
    <xf numFmtId="164" fontId="11" fillId="0" borderId="33" xfId="0" applyNumberFormat="1" applyFont="1" applyBorder="1" applyAlignment="1" applyProtection="1">
      <alignment horizontal="center"/>
    </xf>
    <xf numFmtId="164" fontId="11" fillId="0" borderId="28" xfId="0" applyNumberFormat="1" applyFont="1" applyBorder="1" applyAlignment="1" applyProtection="1">
      <alignment horizontal="center"/>
    </xf>
    <xf numFmtId="0" fontId="8" fillId="0" borderId="25" xfId="0" applyFont="1" applyBorder="1" applyAlignment="1" applyProtection="1">
      <alignment horizontal="left" vertical="center"/>
    </xf>
    <xf numFmtId="0" fontId="8" fillId="0" borderId="11" xfId="0" applyFont="1" applyBorder="1" applyAlignment="1" applyProtection="1">
      <alignment horizontal="left" vertical="center"/>
    </xf>
    <xf numFmtId="164" fontId="11" fillId="0" borderId="11" xfId="0" applyNumberFormat="1" applyFont="1" applyBorder="1" applyAlignment="1" applyProtection="1">
      <alignment horizontal="center"/>
    </xf>
    <xf numFmtId="164" fontId="11" fillId="0" borderId="12" xfId="0" applyNumberFormat="1" applyFont="1" applyBorder="1" applyAlignment="1" applyProtection="1">
      <alignment horizontal="center"/>
    </xf>
    <xf numFmtId="0" fontId="12" fillId="0" borderId="13" xfId="0" applyFont="1" applyBorder="1" applyAlignment="1" applyProtection="1">
      <alignment horizontal="center" vertical="top" wrapText="1"/>
    </xf>
    <xf numFmtId="0" fontId="12" fillId="0" borderId="4" xfId="0" applyFont="1" applyBorder="1" applyAlignment="1" applyProtection="1">
      <alignment horizontal="center" vertical="top" wrapText="1"/>
    </xf>
    <xf numFmtId="0" fontId="12" fillId="0" borderId="5" xfId="0" applyFont="1" applyBorder="1" applyAlignment="1" applyProtection="1">
      <alignment horizontal="center" vertical="top" wrapText="1"/>
    </xf>
    <xf numFmtId="0" fontId="12" fillId="0" borderId="34" xfId="0" applyFont="1" applyBorder="1" applyAlignment="1" applyProtection="1">
      <alignment horizontal="center" vertical="top" wrapText="1"/>
    </xf>
    <xf numFmtId="0" fontId="12" fillId="0" borderId="0" xfId="0" applyFont="1" applyAlignment="1" applyProtection="1">
      <alignment horizontal="center" vertical="top" wrapText="1"/>
    </xf>
    <xf numFmtId="0" fontId="12" fillId="0" borderId="26" xfId="0" applyFont="1" applyBorder="1" applyAlignment="1" applyProtection="1">
      <alignment horizontal="center" vertical="top" wrapText="1"/>
    </xf>
    <xf numFmtId="0" fontId="12" fillId="0" borderId="35" xfId="0" applyFont="1" applyBorder="1" applyAlignment="1" applyProtection="1">
      <alignment horizontal="center" vertical="top" wrapText="1"/>
    </xf>
    <xf numFmtId="0" fontId="13" fillId="0" borderId="13" xfId="0" applyFont="1" applyBorder="1" applyAlignment="1" applyProtection="1">
      <alignment horizontal="center" vertical="center"/>
    </xf>
    <xf numFmtId="0" fontId="13" fillId="0" borderId="5" xfId="0" applyFont="1" applyBorder="1" applyAlignment="1" applyProtection="1">
      <alignment horizontal="center" vertical="center"/>
    </xf>
    <xf numFmtId="0" fontId="2" fillId="0" borderId="13" xfId="0" applyFont="1" applyBorder="1" applyAlignment="1" applyProtection="1">
      <alignment horizontal="center"/>
    </xf>
    <xf numFmtId="0" fontId="0" fillId="0" borderId="5" xfId="0" applyBorder="1" applyAlignment="1" applyProtection="1">
      <alignment horizontal="center"/>
    </xf>
    <xf numFmtId="0" fontId="0" fillId="0" borderId="34" xfId="0" applyBorder="1" applyAlignment="1" applyProtection="1">
      <alignment horizontal="center"/>
    </xf>
    <xf numFmtId="0" fontId="0" fillId="0" borderId="36" xfId="0" applyBorder="1" applyAlignment="1" applyProtection="1">
      <alignment horizontal="center"/>
    </xf>
    <xf numFmtId="0" fontId="0" fillId="0" borderId="27" xfId="0" applyBorder="1" applyAlignment="1" applyProtection="1">
      <alignment horizontal="center"/>
    </xf>
    <xf numFmtId="0" fontId="0" fillId="0" borderId="33" xfId="0" applyBorder="1" applyAlignment="1" applyProtection="1">
      <alignment horizontal="center"/>
    </xf>
    <xf numFmtId="0" fontId="0" fillId="0" borderId="37" xfId="0" applyBorder="1" applyAlignment="1" applyProtection="1">
      <alignment horizontal="center"/>
    </xf>
    <xf numFmtId="0" fontId="0" fillId="0" borderId="39" xfId="0" applyBorder="1" applyAlignment="1" applyProtection="1">
      <alignment horizontal="center"/>
    </xf>
    <xf numFmtId="0" fontId="13" fillId="0" borderId="40" xfId="0" applyFont="1" applyBorder="1" applyAlignment="1" applyProtection="1">
      <alignment horizontal="center" vertical="center"/>
    </xf>
    <xf numFmtId="0" fontId="13" fillId="0" borderId="10" xfId="0" applyFont="1" applyBorder="1" applyAlignment="1" applyProtection="1">
      <alignment horizontal="center" vertical="center"/>
    </xf>
    <xf numFmtId="164" fontId="11" fillId="0" borderId="33" xfId="0" applyNumberFormat="1" applyFont="1" applyBorder="1" applyAlignment="1" applyProtection="1">
      <alignment horizontal="center" vertical="top"/>
    </xf>
    <xf numFmtId="164" fontId="11" fillId="0" borderId="28" xfId="0" applyNumberFormat="1" applyFont="1" applyBorder="1" applyAlignment="1" applyProtection="1">
      <alignment horizontal="center" vertical="top"/>
    </xf>
    <xf numFmtId="3" fontId="0" fillId="2" borderId="29" xfId="0" applyNumberFormat="1" applyFont="1" applyFill="1" applyBorder="1" applyAlignment="1" applyProtection="1">
      <alignment horizontal="center"/>
    </xf>
    <xf numFmtId="3" fontId="0" fillId="2" borderId="23" xfId="0" applyNumberFormat="1" applyFont="1" applyFill="1" applyBorder="1" applyAlignment="1" applyProtection="1">
      <alignment horizontal="center"/>
    </xf>
    <xf numFmtId="3" fontId="0" fillId="2" borderId="31" xfId="2" applyNumberFormat="1" applyFont="1" applyFill="1" applyBorder="1" applyAlignment="1" applyProtection="1">
      <alignment horizontal="center"/>
      <protection locked="0"/>
    </xf>
    <xf numFmtId="3" fontId="0" fillId="2" borderId="32" xfId="2" applyNumberFormat="1" applyFont="1" applyFill="1" applyBorder="1" applyAlignment="1" applyProtection="1">
      <alignment horizontal="center"/>
      <protection locked="0"/>
    </xf>
    <xf numFmtId="0" fontId="11" fillId="0" borderId="13" xfId="0" applyFont="1" applyBorder="1" applyAlignment="1" applyProtection="1">
      <alignment horizontal="center"/>
    </xf>
    <xf numFmtId="0" fontId="11" fillId="0" borderId="5" xfId="0" applyFont="1" applyBorder="1" applyAlignment="1" applyProtection="1">
      <alignment horizontal="center"/>
    </xf>
    <xf numFmtId="0" fontId="4" fillId="0" borderId="1"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3" fontId="11" fillId="0" borderId="33" xfId="1" applyNumberFormat="1" applyFont="1" applyBorder="1" applyAlignment="1" applyProtection="1">
      <alignment horizontal="center" vertical="top"/>
    </xf>
    <xf numFmtId="0" fontId="11" fillId="0" borderId="28" xfId="1" applyNumberFormat="1" applyFont="1" applyBorder="1" applyAlignment="1" applyProtection="1">
      <alignment horizontal="center" vertical="top"/>
    </xf>
    <xf numFmtId="0" fontId="4" fillId="0" borderId="13"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0" fillId="2" borderId="6"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1" fontId="0" fillId="2" borderId="17" xfId="0" applyNumberFormat="1" applyFill="1" applyBorder="1" applyAlignment="1" applyProtection="1">
      <alignment horizontal="center" vertical="center"/>
      <protection locked="0"/>
    </xf>
    <xf numFmtId="1" fontId="0" fillId="2" borderId="19" xfId="0" applyNumberFormat="1" applyFill="1" applyBorder="1" applyAlignment="1" applyProtection="1">
      <alignment horizontal="center" vertical="center"/>
      <protection locked="0"/>
    </xf>
    <xf numFmtId="1" fontId="0" fillId="2" borderId="18" xfId="0" applyNumberFormat="1" applyFill="1" applyBorder="1" applyAlignment="1" applyProtection="1">
      <alignment horizontal="center" vertical="center"/>
      <protection locked="0"/>
    </xf>
    <xf numFmtId="1" fontId="0" fillId="2" borderId="20" xfId="0" applyNumberFormat="1" applyFill="1" applyBorder="1" applyAlignment="1" applyProtection="1">
      <alignment horizontal="center" vertical="center"/>
      <protection locked="0"/>
    </xf>
    <xf numFmtId="0" fontId="0" fillId="2" borderId="6" xfId="0" applyFont="1" applyFill="1" applyBorder="1" applyAlignment="1" applyProtection="1">
      <alignment horizontal="left" vertical="center"/>
      <protection locked="0"/>
    </xf>
    <xf numFmtId="0" fontId="0" fillId="2" borderId="8" xfId="0" applyFont="1" applyFill="1" applyBorder="1" applyAlignment="1" applyProtection="1">
      <alignment horizontal="left" vertical="center"/>
      <protection locked="0"/>
    </xf>
    <xf numFmtId="0" fontId="0" fillId="2" borderId="25" xfId="0" applyFill="1" applyBorder="1" applyAlignment="1" applyProtection="1">
      <alignment horizontal="left" vertical="center"/>
      <protection locked="0"/>
    </xf>
    <xf numFmtId="0" fontId="13" fillId="0" borderId="26" xfId="0" applyFont="1" applyBorder="1" applyAlignment="1" applyProtection="1">
      <alignment horizontal="center" vertical="center" wrapText="1"/>
    </xf>
    <xf numFmtId="0" fontId="17" fillId="0" borderId="18" xfId="0" applyFont="1" applyBorder="1" applyAlignment="1" applyProtection="1">
      <alignment horizontal="center" vertical="center" wrapText="1"/>
    </xf>
    <xf numFmtId="0" fontId="0" fillId="2" borderId="47" xfId="0" applyFill="1" applyBorder="1" applyAlignment="1" applyProtection="1">
      <alignment horizontal="left" vertical="center"/>
      <protection locked="0"/>
    </xf>
    <xf numFmtId="0" fontId="0" fillId="2" borderId="48"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0" fillId="2" borderId="11"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2" fillId="0" borderId="5" xfId="0" applyFont="1" applyBorder="1" applyAlignment="1" applyProtection="1">
      <alignment horizontal="center"/>
    </xf>
    <xf numFmtId="0" fontId="2" fillId="0" borderId="4" xfId="0" applyFont="1" applyBorder="1" applyAlignment="1" applyProtection="1">
      <alignment horizontal="left"/>
    </xf>
    <xf numFmtId="0" fontId="2" fillId="0" borderId="5" xfId="0" applyFont="1" applyBorder="1" applyAlignment="1" applyProtection="1">
      <alignment horizontal="left"/>
    </xf>
    <xf numFmtId="0" fontId="4" fillId="0" borderId="0" xfId="0" applyFont="1" applyAlignment="1" applyProtection="1">
      <alignment horizontal="center" vertical="center" wrapText="1"/>
    </xf>
    <xf numFmtId="0" fontId="4" fillId="0" borderId="0" xfId="0" applyFont="1" applyAlignment="1" applyProtection="1">
      <alignment horizontal="center" vertical="center"/>
    </xf>
    <xf numFmtId="0" fontId="5" fillId="0" borderId="0" xfId="0" applyFont="1" applyAlignment="1" applyProtection="1">
      <alignment horizontal="center" vertical="center"/>
    </xf>
    <xf numFmtId="0" fontId="6" fillId="0" borderId="0" xfId="0" applyFont="1" applyAlignment="1" applyProtection="1">
      <alignment horizontal="center" vertical="center" wrapText="1"/>
    </xf>
    <xf numFmtId="0" fontId="7" fillId="0" borderId="0" xfId="0" applyFont="1" applyAlignment="1" applyProtection="1">
      <alignment horizontal="center" vertical="center"/>
    </xf>
    <xf numFmtId="0" fontId="0" fillId="0" borderId="38" xfId="0" applyBorder="1" applyAlignment="1" applyProtection="1">
      <alignment horizontal="center"/>
    </xf>
    <xf numFmtId="0" fontId="6" fillId="0" borderId="0" xfId="0" applyFont="1" applyAlignment="1" applyProtection="1">
      <alignment horizontal="left" vertical="center"/>
    </xf>
    <xf numFmtId="0" fontId="0" fillId="0" borderId="33" xfId="0" applyBorder="1" applyAlignment="1">
      <alignment horizontal="center" vertical="center"/>
    </xf>
    <xf numFmtId="0" fontId="2" fillId="0" borderId="44" xfId="0" applyFont="1" applyFill="1" applyBorder="1" applyAlignment="1" applyProtection="1">
      <alignment horizontal="left" vertical="center"/>
    </xf>
    <xf numFmtId="0" fontId="2" fillId="0" borderId="45" xfId="0" applyFont="1" applyFill="1" applyBorder="1" applyAlignment="1" applyProtection="1">
      <alignment horizontal="left" vertical="center"/>
    </xf>
    <xf numFmtId="0" fontId="2" fillId="0" borderId="46" xfId="0" applyFont="1" applyFill="1" applyBorder="1" applyAlignment="1" applyProtection="1">
      <alignment horizontal="left" vertical="center"/>
    </xf>
  </cellXfs>
  <cellStyles count="4">
    <cellStyle name="Hipervínculo" xfId="3" builtinId="8"/>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809625</xdr:colOff>
      <xdr:row>6</xdr:row>
      <xdr:rowOff>114300</xdr:rowOff>
    </xdr:from>
    <xdr:to>
      <xdr:col>4</xdr:col>
      <xdr:colOff>410850</xdr:colOff>
      <xdr:row>6</xdr:row>
      <xdr:rowOff>114301</xdr:rowOff>
    </xdr:to>
    <xdr:cxnSp macro="">
      <xdr:nvCxnSpPr>
        <xdr:cNvPr id="2" name="Conector recto 1">
          <a:extLst>
            <a:ext uri="{FF2B5EF4-FFF2-40B4-BE49-F238E27FC236}">
              <a16:creationId xmlns:a16="http://schemas.microsoft.com/office/drawing/2014/main" id="{C578DDE2-9AB2-4F8B-83EF-5418FBED386F}"/>
            </a:ext>
          </a:extLst>
        </xdr:cNvPr>
        <xdr:cNvCxnSpPr/>
      </xdr:nvCxnSpPr>
      <xdr:spPr>
        <a:xfrm>
          <a:off x="809625" y="685800"/>
          <a:ext cx="5068575"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2</xdr:col>
      <xdr:colOff>428625</xdr:colOff>
      <xdr:row>4</xdr:row>
      <xdr:rowOff>9804</xdr:rowOff>
    </xdr:to>
    <xdr:pic>
      <xdr:nvPicPr>
        <xdr:cNvPr id="4" name="Imagen 3">
          <a:extLst>
            <a:ext uri="{FF2B5EF4-FFF2-40B4-BE49-F238E27FC236}">
              <a16:creationId xmlns:a16="http://schemas.microsoft.com/office/drawing/2014/main" id="{E057DEF1-2E35-4B70-ADA4-2A385254DA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24175" cy="771804"/>
        </a:xfrm>
        <a:prstGeom prst="rect">
          <a:avLst/>
        </a:prstGeom>
      </xdr:spPr>
    </xdr:pic>
    <xdr:clientData/>
  </xdr:twoCellAnchor>
  <xdr:twoCellAnchor editAs="oneCell">
    <xdr:from>
      <xdr:col>2</xdr:col>
      <xdr:colOff>759600</xdr:colOff>
      <xdr:row>0</xdr:row>
      <xdr:rowOff>0</xdr:rowOff>
    </xdr:from>
    <xdr:to>
      <xdr:col>4</xdr:col>
      <xdr:colOff>1198566</xdr:colOff>
      <xdr:row>4</xdr:row>
      <xdr:rowOff>8400</xdr:rowOff>
    </xdr:to>
    <xdr:pic>
      <xdr:nvPicPr>
        <xdr:cNvPr id="6" name="Imagen 5">
          <a:extLst>
            <a:ext uri="{FF2B5EF4-FFF2-40B4-BE49-F238E27FC236}">
              <a16:creationId xmlns:a16="http://schemas.microsoft.com/office/drawing/2014/main" id="{C3FF82CE-ED54-4A6F-8B32-1E97531C026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98000" y="0"/>
          <a:ext cx="3467916" cy="770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esoreria.cozumel.gob.mx:8002/coatl/hfacturarecibocfdicozumel.aspx" TargetMode="External"/><Relationship Id="rId2" Type="http://schemas.openxmlformats.org/officeDocument/2006/relationships/hyperlink" Target="http://documentos.cozumel.gob.mx/wp-content/uploads/2019/09/07102741/Aviso-de-Privacidad-Saneamiento-Simplificado.pdf" TargetMode="External"/><Relationship Id="rId1" Type="http://schemas.openxmlformats.org/officeDocument/2006/relationships/hyperlink" Target="http://www.cozumel.gob.m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9"/>
  <sheetViews>
    <sheetView tabSelected="1" zoomScaleNormal="100" workbookViewId="0"/>
  </sheetViews>
  <sheetFormatPr baseColWidth="10" defaultColWidth="11.42578125" defaultRowHeight="15"/>
  <cols>
    <col min="1" max="1" width="17.42578125" style="5" customWidth="1"/>
    <col min="2" max="2" width="20" style="5" customWidth="1"/>
    <col min="3" max="3" width="27.140625" style="5" customWidth="1"/>
    <col min="4" max="5" width="18.28515625" style="5" customWidth="1"/>
    <col min="6" max="16384" width="11.42578125" style="5"/>
  </cols>
  <sheetData>
    <row r="1" spans="1:5">
      <c r="A1" s="25"/>
      <c r="B1" s="25"/>
      <c r="C1" s="25"/>
      <c r="D1" s="25"/>
      <c r="E1" s="25"/>
    </row>
    <row r="2" spans="1:5">
      <c r="A2" s="25"/>
      <c r="B2" s="25"/>
      <c r="C2" s="25"/>
      <c r="D2" s="25"/>
      <c r="E2" s="25"/>
    </row>
    <row r="3" spans="1:5">
      <c r="A3" s="25"/>
      <c r="B3" s="25"/>
      <c r="C3" s="25"/>
      <c r="D3" s="25"/>
      <c r="E3" s="25"/>
    </row>
    <row r="4" spans="1:5">
      <c r="A4" s="25"/>
      <c r="B4" s="25"/>
      <c r="C4" s="25"/>
      <c r="D4" s="25"/>
      <c r="E4" s="25"/>
    </row>
    <row r="5" spans="1:5">
      <c r="A5" s="25"/>
      <c r="B5" s="25"/>
      <c r="C5" s="25"/>
      <c r="D5" s="25"/>
      <c r="E5" s="25"/>
    </row>
    <row r="6" spans="1:5" ht="30" customHeight="1">
      <c r="A6" s="107" t="s">
        <v>47</v>
      </c>
      <c r="B6" s="108"/>
      <c r="C6" s="108"/>
      <c r="D6" s="108"/>
      <c r="E6" s="108"/>
    </row>
    <row r="7" spans="1:5" ht="16.5">
      <c r="A7" s="109"/>
      <c r="B7" s="109"/>
      <c r="C7" s="109"/>
      <c r="D7" s="109"/>
      <c r="E7" s="109"/>
    </row>
    <row r="8" spans="1:5">
      <c r="A8" s="113" t="s">
        <v>0</v>
      </c>
      <c r="B8" s="113"/>
      <c r="C8" s="113"/>
      <c r="D8" s="113"/>
      <c r="E8" s="113"/>
    </row>
    <row r="9" spans="1:5" ht="24" customHeight="1">
      <c r="A9" s="110" t="s">
        <v>43</v>
      </c>
      <c r="B9" s="110"/>
      <c r="C9" s="110"/>
      <c r="D9" s="110"/>
      <c r="E9" s="110"/>
    </row>
    <row r="10" spans="1:5" ht="24" customHeight="1">
      <c r="A10" s="110"/>
      <c r="B10" s="110"/>
      <c r="C10" s="110"/>
      <c r="D10" s="110"/>
      <c r="E10" s="110"/>
    </row>
    <row r="11" spans="1:5">
      <c r="A11" s="111"/>
      <c r="B11" s="111"/>
      <c r="C11" s="111"/>
      <c r="D11" s="111"/>
      <c r="E11" s="111"/>
    </row>
    <row r="12" spans="1:5">
      <c r="A12" s="108" t="s">
        <v>1</v>
      </c>
      <c r="B12" s="108"/>
      <c r="C12" s="108"/>
      <c r="D12" s="108"/>
      <c r="E12" s="108"/>
    </row>
    <row r="13" spans="1:5" ht="15.75" thickBot="1">
      <c r="A13" s="112"/>
      <c r="B13" s="112"/>
      <c r="C13" s="112"/>
      <c r="D13" s="112"/>
      <c r="E13" s="112"/>
    </row>
    <row r="14" spans="1:5">
      <c r="A14" s="73" t="s">
        <v>2</v>
      </c>
      <c r="B14" s="74"/>
      <c r="C14" s="75"/>
      <c r="D14" s="105" t="s">
        <v>3</v>
      </c>
      <c r="E14" s="106"/>
    </row>
    <row r="15" spans="1:5" ht="15.75" thickBot="1">
      <c r="A15" s="82"/>
      <c r="B15" s="83"/>
      <c r="C15" s="96"/>
      <c r="D15" s="97"/>
      <c r="E15" s="98"/>
    </row>
    <row r="16" spans="1:5">
      <c r="A16" s="99" t="s">
        <v>4</v>
      </c>
      <c r="B16" s="100"/>
      <c r="C16" s="100"/>
      <c r="D16" s="100"/>
      <c r="E16" s="101"/>
    </row>
    <row r="17" spans="1:5" ht="15.75" thickBot="1">
      <c r="A17" s="82"/>
      <c r="B17" s="83"/>
      <c r="C17" s="83"/>
      <c r="D17" s="102"/>
      <c r="E17" s="103"/>
    </row>
    <row r="18" spans="1:5" ht="15.75" thickBot="1">
      <c r="A18" s="73" t="s">
        <v>5</v>
      </c>
      <c r="B18" s="74"/>
      <c r="C18" s="75"/>
      <c r="D18" s="55" t="s">
        <v>46</v>
      </c>
      <c r="E18" s="104"/>
    </row>
    <row r="19" spans="1:5" ht="15.75" thickBot="1">
      <c r="A19" s="82"/>
      <c r="B19" s="83"/>
      <c r="C19" s="84"/>
      <c r="D19" s="13" t="s">
        <v>44</v>
      </c>
      <c r="E19" s="14" t="s">
        <v>45</v>
      </c>
    </row>
    <row r="20" spans="1:5" ht="15.75" thickBot="1">
      <c r="A20" s="27" t="s">
        <v>51</v>
      </c>
      <c r="B20" s="94"/>
      <c r="C20" s="95"/>
      <c r="D20" s="85">
        <v>1</v>
      </c>
      <c r="E20" s="87">
        <v>2020</v>
      </c>
    </row>
    <row r="21" spans="1:5" ht="15.75" thickBot="1">
      <c r="A21" s="115" t="s">
        <v>6</v>
      </c>
      <c r="B21" s="116"/>
      <c r="C21" s="117"/>
      <c r="D21" s="86"/>
      <c r="E21" s="88"/>
    </row>
    <row r="22" spans="1:5">
      <c r="A22" s="73" t="s">
        <v>7</v>
      </c>
      <c r="B22" s="75"/>
      <c r="C22" s="15" t="s">
        <v>8</v>
      </c>
      <c r="D22" s="16" t="s">
        <v>9</v>
      </c>
      <c r="E22" s="17" t="s">
        <v>10</v>
      </c>
    </row>
    <row r="23" spans="1:5" ht="15.75" thickBot="1">
      <c r="A23" s="89"/>
      <c r="B23" s="90"/>
      <c r="C23" s="6"/>
      <c r="D23" s="7"/>
      <c r="E23" s="8"/>
    </row>
    <row r="24" spans="1:5">
      <c r="A24" s="73" t="s">
        <v>11</v>
      </c>
      <c r="B24" s="75"/>
      <c r="C24" s="19" t="s">
        <v>12</v>
      </c>
      <c r="D24" s="18" t="s">
        <v>13</v>
      </c>
      <c r="E24" s="18" t="s">
        <v>14</v>
      </c>
    </row>
    <row r="25" spans="1:5" ht="15.75" thickBot="1">
      <c r="A25" s="91"/>
      <c r="B25" s="84"/>
      <c r="C25" s="23" t="s">
        <v>15</v>
      </c>
      <c r="D25" s="9" t="s">
        <v>15</v>
      </c>
      <c r="E25" s="8" t="s">
        <v>16</v>
      </c>
    </row>
    <row r="26" spans="1:5" ht="27">
      <c r="A26" s="92" t="s">
        <v>22</v>
      </c>
      <c r="B26" s="24" t="s">
        <v>49</v>
      </c>
      <c r="C26" s="26">
        <f>B28+C28</f>
        <v>13000</v>
      </c>
      <c r="D26" s="78" t="s">
        <v>17</v>
      </c>
      <c r="E26" s="79"/>
    </row>
    <row r="27" spans="1:5" ht="28.5">
      <c r="A27" s="93"/>
      <c r="B27" s="20" t="s">
        <v>18</v>
      </c>
      <c r="C27" s="21" t="s">
        <v>19</v>
      </c>
      <c r="D27" s="80"/>
      <c r="E27" s="81"/>
    </row>
    <row r="28" spans="1:5" ht="15.75" thickBot="1">
      <c r="A28" s="10">
        <v>97000</v>
      </c>
      <c r="B28" s="11">
        <v>10000</v>
      </c>
      <c r="C28" s="12">
        <v>3000</v>
      </c>
      <c r="D28" s="67">
        <f>A28+C26</f>
        <v>110000</v>
      </c>
      <c r="E28" s="68"/>
    </row>
    <row r="29" spans="1:5" ht="15.75" thickBot="1">
      <c r="A29" s="22" t="s">
        <v>20</v>
      </c>
      <c r="B29" s="69">
        <v>29</v>
      </c>
      <c r="C29" s="70"/>
      <c r="D29" s="71"/>
      <c r="E29" s="72"/>
    </row>
    <row r="30" spans="1:5">
      <c r="A30" s="73" t="s">
        <v>21</v>
      </c>
      <c r="B30" s="74"/>
      <c r="C30" s="74"/>
      <c r="D30" s="74"/>
      <c r="E30" s="75"/>
    </row>
    <row r="31" spans="1:5">
      <c r="A31" s="38" t="s">
        <v>22</v>
      </c>
      <c r="B31" s="39"/>
      <c r="C31" s="39"/>
      <c r="D31" s="76">
        <f>A28</f>
        <v>97000</v>
      </c>
      <c r="E31" s="77"/>
    </row>
    <row r="32" spans="1:5">
      <c r="A32" s="38" t="s">
        <v>42</v>
      </c>
      <c r="B32" s="39"/>
      <c r="C32" s="39"/>
      <c r="D32" s="65">
        <f>86.88*0.15</f>
        <v>13.031999999999998</v>
      </c>
      <c r="E32" s="66"/>
    </row>
    <row r="33" spans="1:5">
      <c r="A33" s="38" t="s">
        <v>23</v>
      </c>
      <c r="B33" s="39"/>
      <c r="C33" s="39"/>
      <c r="D33" s="40">
        <f>D31*D32</f>
        <v>1264103.9999999998</v>
      </c>
      <c r="E33" s="41"/>
    </row>
    <row r="34" spans="1:5">
      <c r="A34" s="38" t="s">
        <v>24</v>
      </c>
      <c r="B34" s="39"/>
      <c r="C34" s="39"/>
      <c r="D34" s="40">
        <f ca="1">IF(Trabajo!G3="SI COBRO",Formato!D33-(Formato!D33*Trabajo!C5),0)</f>
        <v>5227.235431148205</v>
      </c>
      <c r="E34" s="41"/>
    </row>
    <row r="35" spans="1:5">
      <c r="A35" s="38" t="s">
        <v>25</v>
      </c>
      <c r="B35" s="39"/>
      <c r="C35" s="39"/>
      <c r="D35" s="40">
        <f ca="1">IF(Trabajo!G3="SI COBRO",(Formato!D33+Formato!D34)*(Trabajo!D5/100),0)</f>
        <v>55977.507482513625</v>
      </c>
      <c r="E35" s="41"/>
    </row>
    <row r="36" spans="1:5" ht="15.75" thickBot="1">
      <c r="A36" s="42" t="s">
        <v>26</v>
      </c>
      <c r="B36" s="43"/>
      <c r="C36" s="43"/>
      <c r="D36" s="44">
        <f ca="1">SUM(D33:E35)</f>
        <v>1325308.7429136615</v>
      </c>
      <c r="E36" s="45"/>
    </row>
    <row r="37" spans="1:5" ht="15.75" thickBot="1">
      <c r="A37" s="62"/>
      <c r="B37" s="62"/>
      <c r="C37" s="62"/>
      <c r="D37" s="62"/>
      <c r="E37" s="62"/>
    </row>
    <row r="38" spans="1:5" ht="34.5" customHeight="1" thickBot="1">
      <c r="A38" s="46" t="s">
        <v>27</v>
      </c>
      <c r="B38" s="47"/>
      <c r="C38" s="48"/>
      <c r="D38" s="53" t="s">
        <v>28</v>
      </c>
      <c r="E38" s="54"/>
    </row>
    <row r="39" spans="1:5">
      <c r="A39" s="49"/>
      <c r="B39" s="50"/>
      <c r="C39" s="50"/>
      <c r="D39" s="55" t="s">
        <v>29</v>
      </c>
      <c r="E39" s="56"/>
    </row>
    <row r="40" spans="1:5">
      <c r="A40" s="51"/>
      <c r="B40" s="52"/>
      <c r="C40" s="52"/>
      <c r="D40" s="57"/>
      <c r="E40" s="58"/>
    </row>
    <row r="41" spans="1:5">
      <c r="A41" s="59"/>
      <c r="B41" s="60"/>
      <c r="C41" s="61"/>
      <c r="D41" s="57"/>
      <c r="E41" s="58"/>
    </row>
    <row r="42" spans="1:5">
      <c r="A42" s="63" t="s">
        <v>30</v>
      </c>
      <c r="B42" s="29"/>
      <c r="C42" s="64"/>
      <c r="D42" s="57"/>
      <c r="E42" s="58"/>
    </row>
    <row r="43" spans="1:5">
      <c r="A43" s="28" t="str">
        <f ca="1">CONCATENATE("COZUMEL, QUINTANA  ROO, A ",DAY(TODAY())," DE ", UPPER(TEXT(TODAY(),"MMMM"))," DE ",YEAR(TODAY()))</f>
        <v>COZUMEL, QUINTANA  ROO, A 21 DE ABRIL DE 2020</v>
      </c>
      <c r="B43" s="29"/>
      <c r="C43" s="29"/>
      <c r="D43" s="29"/>
      <c r="E43" s="30"/>
    </row>
    <row r="44" spans="1:5">
      <c r="A44" s="31"/>
      <c r="B44" s="32"/>
      <c r="C44" s="32"/>
      <c r="D44" s="32"/>
      <c r="E44" s="33"/>
    </row>
    <row r="45" spans="1:5">
      <c r="A45" s="37"/>
      <c r="B45" s="37"/>
      <c r="C45" s="37"/>
      <c r="D45" s="37"/>
      <c r="E45" s="37"/>
    </row>
    <row r="46" spans="1:5">
      <c r="A46" s="35" t="s">
        <v>31</v>
      </c>
      <c r="B46" s="35"/>
      <c r="C46" s="35"/>
      <c r="D46" s="35"/>
      <c r="E46" s="35"/>
    </row>
    <row r="47" spans="1:5">
      <c r="A47" s="36" t="s">
        <v>32</v>
      </c>
      <c r="B47" s="35"/>
      <c r="C47" s="35"/>
      <c r="D47" s="35"/>
      <c r="E47" s="35"/>
    </row>
    <row r="48" spans="1:5">
      <c r="A48" s="34" t="s">
        <v>50</v>
      </c>
      <c r="B48" s="34"/>
      <c r="C48" s="34"/>
      <c r="D48" s="34"/>
      <c r="E48" s="34"/>
    </row>
    <row r="49" spans="1:5">
      <c r="A49" s="34" t="s">
        <v>48</v>
      </c>
      <c r="B49" s="34"/>
      <c r="C49" s="34"/>
      <c r="D49" s="34"/>
      <c r="E49" s="34"/>
    </row>
  </sheetData>
  <sheetProtection algorithmName="SHA-512" hashValue="+sNM+Qun2oKutuvvGxDl7Ks4hJ0dQgFSO/SR6LdGrwU9rubanF59sU9K6aatmpsBpEFDheEkq1aBkpt7pHa2eg==" saltValue="a1Qx8iFYK8vHm0/Fyhjy6A==" spinCount="100000" sheet="1" objects="1" scenarios="1"/>
  <mergeCells count="54">
    <mergeCell ref="A14:C14"/>
    <mergeCell ref="D14:E14"/>
    <mergeCell ref="A6:E6"/>
    <mergeCell ref="A7:E7"/>
    <mergeCell ref="A9:E10"/>
    <mergeCell ref="A12:E12"/>
    <mergeCell ref="A11:E11"/>
    <mergeCell ref="A13:E13"/>
    <mergeCell ref="A8:E8"/>
    <mergeCell ref="A15:C15"/>
    <mergeCell ref="D15:E15"/>
    <mergeCell ref="A16:E16"/>
    <mergeCell ref="A17:E17"/>
    <mergeCell ref="A18:C18"/>
    <mergeCell ref="D18:E18"/>
    <mergeCell ref="D26:E27"/>
    <mergeCell ref="A19:C19"/>
    <mergeCell ref="D20:D21"/>
    <mergeCell ref="E20:E21"/>
    <mergeCell ref="A21:C21"/>
    <mergeCell ref="A22:B22"/>
    <mergeCell ref="A23:B23"/>
    <mergeCell ref="A24:B24"/>
    <mergeCell ref="A25:B25"/>
    <mergeCell ref="A26:A27"/>
    <mergeCell ref="B20:C20"/>
    <mergeCell ref="D28:E28"/>
    <mergeCell ref="B29:C29"/>
    <mergeCell ref="D29:E29"/>
    <mergeCell ref="A30:E30"/>
    <mergeCell ref="A31:C31"/>
    <mergeCell ref="D31:E31"/>
    <mergeCell ref="A32:C32"/>
    <mergeCell ref="D32:E32"/>
    <mergeCell ref="A33:C33"/>
    <mergeCell ref="D33:E33"/>
    <mergeCell ref="A34:C34"/>
    <mergeCell ref="D34:E34"/>
    <mergeCell ref="A35:C35"/>
    <mergeCell ref="D35:E35"/>
    <mergeCell ref="A36:C36"/>
    <mergeCell ref="D36:E36"/>
    <mergeCell ref="A38:C40"/>
    <mergeCell ref="D38:E38"/>
    <mergeCell ref="D39:E42"/>
    <mergeCell ref="A41:C41"/>
    <mergeCell ref="A37:E37"/>
    <mergeCell ref="A42:C42"/>
    <mergeCell ref="A43:E44"/>
    <mergeCell ref="A48:E48"/>
    <mergeCell ref="A49:E49"/>
    <mergeCell ref="A46:E46"/>
    <mergeCell ref="A47:E47"/>
    <mergeCell ref="A45:E45"/>
  </mergeCells>
  <hyperlinks>
    <hyperlink ref="A47" r:id="rId1" xr:uid="{00000000-0004-0000-0000-000000000000}"/>
    <hyperlink ref="A49" r:id="rId2" display="http://documentos.cozumel.gob.mx/wp-content/uploads/2019/09/07102741/Aviso-de-Privacidad-Saneamiento-Simplificado.pdf" xr:uid="{00000000-0004-0000-0000-000001000000}"/>
    <hyperlink ref="A48:E48" r:id="rId3" display="Facturación en línea: shorturl.at/jvwF4" xr:uid="{44B9D687-A02B-4D78-8AFD-E9D818818856}"/>
  </hyperlinks>
  <pageMargins left="0.70866141732283472" right="0.70866141732283472" top="0.74803149606299213" bottom="0.74803149606299213" header="0.31496062992125984" footer="0.31496062992125984"/>
  <pageSetup scale="85" orientation="portrait" r:id="rId4"/>
  <headerFooter>
    <oddFooter>&amp;F</oddFooter>
  </headerFooter>
  <drawing r:id="rId5"/>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ListaMes" xr:uid="{A22C3F9D-9AB4-4244-91EE-856619B403D4}">
          <x14:formula1>
            <xm:f>Trabajo!$B$7:$B$18</xm:f>
          </x14:formula1>
          <xm:sqref>D20:D21</xm:sqref>
        </x14:dataValidation>
        <x14:dataValidation type="list" allowBlank="1" showInputMessage="1" showErrorMessage="1" promptTitle="ListaAños" xr:uid="{AB907499-82BA-4890-A51C-C397ABC39C2A}">
          <x14:formula1>
            <xm:f>Trabajo!$C$7:$C$10</xm:f>
          </x14:formula1>
          <xm:sqref>E20:E21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18"/>
  <sheetViews>
    <sheetView workbookViewId="0">
      <selection activeCell="C4" sqref="C4"/>
    </sheetView>
  </sheetViews>
  <sheetFormatPr baseColWidth="10" defaultRowHeight="15"/>
  <cols>
    <col min="1" max="1" width="5" bestFit="1" customWidth="1"/>
    <col min="2" max="2" width="8.140625" bestFit="1" customWidth="1"/>
    <col min="3" max="3" width="11" bestFit="1" customWidth="1"/>
    <col min="4" max="4" width="12.5703125" bestFit="1" customWidth="1"/>
    <col min="5" max="5" width="5.7109375" bestFit="1" customWidth="1"/>
    <col min="6" max="6" width="5" bestFit="1" customWidth="1"/>
  </cols>
  <sheetData>
    <row r="2" spans="1:9">
      <c r="B2" s="1" t="s">
        <v>33</v>
      </c>
      <c r="C2" s="1" t="s">
        <v>34</v>
      </c>
      <c r="D2" s="1" t="s">
        <v>35</v>
      </c>
      <c r="E2" s="1" t="s">
        <v>41</v>
      </c>
      <c r="F2" s="1"/>
      <c r="G2" s="4" t="s">
        <v>36</v>
      </c>
    </row>
    <row r="3" spans="1:9">
      <c r="A3">
        <f ca="1">YEAR(TODAY())</f>
        <v>2020</v>
      </c>
      <c r="B3" s="1" t="str">
        <f>CONCATENATE(IF(Formato!D20=12,Formato!E20+1,Formato!E20),IF(Formato!D20=12,1,Formato!D20+1))</f>
        <v>20202</v>
      </c>
      <c r="C3" s="1">
        <f>VLOOKUP(B3,INPC!A1:E25,5,0)</f>
        <v>106.447</v>
      </c>
      <c r="D3" s="1">
        <f>VLOOKUP(B3,INPC!A1:E25,4,0)</f>
        <v>1.47</v>
      </c>
      <c r="E3" s="1">
        <f>MATCH(B3,INPC!$A$1:$A$48,0)+1</f>
        <v>15</v>
      </c>
      <c r="F3" s="1">
        <f>VLOOKUP(B3,INPC!A1:E84,4,0)</f>
        <v>1.47</v>
      </c>
      <c r="G3" s="114" t="str">
        <f ca="1">IF(Formato!E20=A3,IF(Formato!D20=A4,"NO COBRO",IF(Formato!D20=A4-1,IF(DAY(TODAY())&lt;=15,"NO COBRO","SI COBRO"),"SI COBRO")),IF(Formato!D20=12,IF(A4=1,IF(DAY(TODAY())&lt;=15,"NO COBRO","SI COBRO"),"SI COBRO"),"SI COBRO"))</f>
        <v>SI COBRO</v>
      </c>
    </row>
    <row r="4" spans="1:9">
      <c r="A4">
        <f ca="1">MONTH(TODAY())</f>
        <v>4</v>
      </c>
      <c r="B4" s="1" t="str">
        <f ca="1">CONCATENATE(YEAR(TODAY()),MONTH(TODAY()))</f>
        <v>20204</v>
      </c>
      <c r="C4" s="1">
        <f ca="1">IF(VLOOKUP(B4,INPC!A2:E25,5,0)=0,VLOOKUP(CONCATENATE(YEAR(TODAY()),MONTH(TODAY())-1),INPC!A2:E25,5,0),VLOOKUP(B4,INPC!A2:E25,5,0))</f>
        <v>106.889</v>
      </c>
      <c r="D4" s="1">
        <f ca="1">VLOOKUP(B4,INPC!A2:E25,4,0)</f>
        <v>1.47</v>
      </c>
      <c r="E4" s="1">
        <f ca="1">MATCH(B4,INPC!$A$1:$A$48,0)+1</f>
        <v>17</v>
      </c>
      <c r="F4" s="1">
        <f ca="1">VLOOKUP(B4,INPC!A1:E84,4,0)</f>
        <v>1.47</v>
      </c>
      <c r="G4" s="114"/>
      <c r="I4" t="str">
        <f ca="1">IF(Formato!E20=A3,IF(Formato!D20&lt;=A4-1,IF(DAY(TODAY())&lt;=15,"NO COBRO","SI COBRO"),"NO COBRO"),IF(Formato!D20=12,IF(A4=1,IF(DAY(TODAY())&lt;=15,"NO COBRO","SI COBRO"),"SI COBRO"),"SI COBRO"))</f>
        <v>SI COBRO</v>
      </c>
    </row>
    <row r="5" spans="1:9">
      <c r="B5" s="1"/>
      <c r="C5" s="1">
        <f ca="1">C3/C4</f>
        <v>0.99586486916333772</v>
      </c>
      <c r="D5" s="1">
        <f ca="1">SUM(INDIRECT("INPC!D"&amp;E3&amp;":D"&amp;E4))</f>
        <v>4.41</v>
      </c>
      <c r="E5" s="1"/>
      <c r="F5" s="3"/>
      <c r="G5" s="2"/>
    </row>
    <row r="7" spans="1:9">
      <c r="B7">
        <v>1</v>
      </c>
      <c r="C7">
        <v>2019</v>
      </c>
    </row>
    <row r="8" spans="1:9">
      <c r="B8">
        <v>2</v>
      </c>
      <c r="C8">
        <v>2020</v>
      </c>
    </row>
    <row r="9" spans="1:9">
      <c r="B9">
        <v>3</v>
      </c>
      <c r="C9">
        <v>2021</v>
      </c>
    </row>
    <row r="10" spans="1:9">
      <c r="B10">
        <v>4</v>
      </c>
      <c r="C10">
        <v>2022</v>
      </c>
    </row>
    <row r="11" spans="1:9">
      <c r="B11">
        <v>5</v>
      </c>
    </row>
    <row r="12" spans="1:9">
      <c r="B12">
        <v>6</v>
      </c>
    </row>
    <row r="13" spans="1:9">
      <c r="B13">
        <v>7</v>
      </c>
    </row>
    <row r="14" spans="1:9">
      <c r="B14">
        <v>8</v>
      </c>
    </row>
    <row r="15" spans="1:9">
      <c r="B15">
        <v>9</v>
      </c>
    </row>
    <row r="16" spans="1:9">
      <c r="B16">
        <v>10</v>
      </c>
    </row>
    <row r="17" spans="2:2">
      <c r="B17">
        <v>11</v>
      </c>
    </row>
    <row r="18" spans="2:2">
      <c r="B18">
        <v>12</v>
      </c>
    </row>
  </sheetData>
  <sheetProtection algorithmName="SHA-512" hashValue="3dE8fDHkfICVMMIYZIVoGx+hO4Bekqs6xFIEs7paB7qC90H7TA9qfQsJ1sWS1p6h/UHb78r4ST/G1dT1GRIH3w==" saltValue="RZD4tGgRsY7o7uYox0CjbA==" spinCount="100000" sheet="1" objects="1" scenarios="1"/>
  <mergeCells count="1">
    <mergeCell ref="G3:G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5"/>
  <sheetViews>
    <sheetView workbookViewId="0">
      <pane ySplit="1" topLeftCell="A11" activePane="bottomLeft" state="frozen"/>
      <selection pane="bottomLeft" activeCell="D18" sqref="D18"/>
    </sheetView>
  </sheetViews>
  <sheetFormatPr baseColWidth="10" defaultRowHeight="15"/>
  <cols>
    <col min="1" max="1" width="11.85546875" bestFit="1" customWidth="1"/>
    <col min="2" max="2" width="10.85546875" bestFit="1" customWidth="1"/>
    <col min="3" max="3" width="11.85546875" bestFit="1" customWidth="1"/>
    <col min="4" max="4" width="11.7109375" bestFit="1" customWidth="1"/>
    <col min="5" max="5" width="9" bestFit="1" customWidth="1"/>
  </cols>
  <sheetData>
    <row r="1" spans="1:5">
      <c r="B1" t="s">
        <v>37</v>
      </c>
      <c r="C1" t="s">
        <v>38</v>
      </c>
      <c r="D1" t="s">
        <v>39</v>
      </c>
      <c r="E1" t="s">
        <v>40</v>
      </c>
    </row>
    <row r="2" spans="1:5">
      <c r="A2" t="str">
        <f>CONCATENATE(B3,C3)</f>
        <v>20192</v>
      </c>
      <c r="B2">
        <v>2019</v>
      </c>
      <c r="C2">
        <v>1</v>
      </c>
      <c r="D2">
        <v>1.47</v>
      </c>
      <c r="E2">
        <v>103.108</v>
      </c>
    </row>
    <row r="3" spans="1:5">
      <c r="A3" t="str">
        <f t="shared" ref="A3:A25" si="0">CONCATENATE(B4,C4)</f>
        <v>20193</v>
      </c>
      <c r="B3">
        <v>2019</v>
      </c>
      <c r="C3">
        <v>2</v>
      </c>
      <c r="D3">
        <v>1.47</v>
      </c>
      <c r="E3">
        <v>103.07899999999999</v>
      </c>
    </row>
    <row r="4" spans="1:5">
      <c r="A4" t="str">
        <f t="shared" si="0"/>
        <v>20194</v>
      </c>
      <c r="B4">
        <v>2019</v>
      </c>
      <c r="C4">
        <v>3</v>
      </c>
      <c r="D4">
        <v>1.47</v>
      </c>
      <c r="E4">
        <v>103.476</v>
      </c>
    </row>
    <row r="5" spans="1:5">
      <c r="A5" t="str">
        <f t="shared" si="0"/>
        <v>20195</v>
      </c>
      <c r="B5">
        <v>2019</v>
      </c>
      <c r="C5">
        <v>4</v>
      </c>
      <c r="D5">
        <v>1.47</v>
      </c>
      <c r="E5">
        <v>103.53100000000001</v>
      </c>
    </row>
    <row r="6" spans="1:5">
      <c r="A6" t="str">
        <f t="shared" si="0"/>
        <v>20196</v>
      </c>
      <c r="B6">
        <v>2019</v>
      </c>
      <c r="C6">
        <v>5</v>
      </c>
      <c r="D6">
        <v>1.47</v>
      </c>
      <c r="E6">
        <v>103.53100000000001</v>
      </c>
    </row>
    <row r="7" spans="1:5">
      <c r="A7" t="str">
        <f t="shared" si="0"/>
        <v>20197</v>
      </c>
      <c r="B7">
        <v>2019</v>
      </c>
      <c r="C7">
        <v>6</v>
      </c>
      <c r="D7">
        <v>1.47</v>
      </c>
      <c r="E7">
        <v>103.53100000000001</v>
      </c>
    </row>
    <row r="8" spans="1:5">
      <c r="A8" t="str">
        <f t="shared" si="0"/>
        <v>20198</v>
      </c>
      <c r="B8">
        <v>2019</v>
      </c>
      <c r="C8">
        <v>7</v>
      </c>
      <c r="D8">
        <v>1.47</v>
      </c>
      <c r="E8">
        <v>103.687</v>
      </c>
    </row>
    <row r="9" spans="1:5">
      <c r="A9" t="str">
        <f t="shared" si="0"/>
        <v>20199</v>
      </c>
      <c r="B9">
        <v>2019</v>
      </c>
      <c r="C9">
        <v>8</v>
      </c>
      <c r="D9">
        <v>1.47</v>
      </c>
      <c r="E9">
        <v>103.687</v>
      </c>
    </row>
    <row r="10" spans="1:5">
      <c r="A10" t="str">
        <f t="shared" si="0"/>
        <v>201910</v>
      </c>
      <c r="B10">
        <v>2019</v>
      </c>
      <c r="C10">
        <v>9</v>
      </c>
      <c r="D10">
        <v>1.47</v>
      </c>
      <c r="E10">
        <v>103.94199999999999</v>
      </c>
    </row>
    <row r="11" spans="1:5">
      <c r="A11" t="str">
        <f t="shared" si="0"/>
        <v>201911</v>
      </c>
      <c r="B11">
        <v>2019</v>
      </c>
      <c r="C11">
        <v>10</v>
      </c>
      <c r="D11">
        <v>1.47</v>
      </c>
      <c r="E11">
        <v>104.503</v>
      </c>
    </row>
    <row r="12" spans="1:5">
      <c r="A12" t="str">
        <f t="shared" si="0"/>
        <v>201912</v>
      </c>
      <c r="B12">
        <v>2019</v>
      </c>
      <c r="C12">
        <v>11</v>
      </c>
      <c r="D12">
        <v>1.47</v>
      </c>
      <c r="E12">
        <v>105.346</v>
      </c>
    </row>
    <row r="13" spans="1:5">
      <c r="A13" t="str">
        <f t="shared" si="0"/>
        <v>20201</v>
      </c>
      <c r="B13">
        <v>2019</v>
      </c>
      <c r="C13">
        <v>12</v>
      </c>
      <c r="D13">
        <v>1.47</v>
      </c>
      <c r="E13">
        <v>105.934</v>
      </c>
    </row>
    <row r="14" spans="1:5">
      <c r="A14" t="str">
        <f t="shared" si="0"/>
        <v>20202</v>
      </c>
      <c r="B14">
        <v>2020</v>
      </c>
      <c r="C14">
        <v>1</v>
      </c>
      <c r="D14">
        <v>1.47</v>
      </c>
      <c r="E14">
        <v>106.447</v>
      </c>
    </row>
    <row r="15" spans="1:5">
      <c r="A15" t="str">
        <f t="shared" si="0"/>
        <v>20203</v>
      </c>
      <c r="B15">
        <v>2020</v>
      </c>
      <c r="C15">
        <v>2</v>
      </c>
      <c r="D15">
        <v>1.47</v>
      </c>
      <c r="E15">
        <v>106.889</v>
      </c>
    </row>
    <row r="16" spans="1:5">
      <c r="A16" t="str">
        <f t="shared" si="0"/>
        <v>20204</v>
      </c>
      <c r="B16">
        <v>2020</v>
      </c>
      <c r="C16">
        <v>3</v>
      </c>
      <c r="D16">
        <v>1.47</v>
      </c>
      <c r="E16">
        <v>106.889</v>
      </c>
    </row>
    <row r="17" spans="1:5">
      <c r="A17" t="str">
        <f t="shared" si="0"/>
        <v>20205</v>
      </c>
      <c r="B17">
        <v>2020</v>
      </c>
      <c r="C17">
        <v>4</v>
      </c>
      <c r="D17">
        <v>1.47</v>
      </c>
      <c r="E17">
        <v>0</v>
      </c>
    </row>
    <row r="18" spans="1:5">
      <c r="A18" t="str">
        <f t="shared" si="0"/>
        <v>20206</v>
      </c>
      <c r="B18">
        <v>2020</v>
      </c>
      <c r="C18">
        <v>5</v>
      </c>
      <c r="D18">
        <v>0</v>
      </c>
      <c r="E18">
        <v>0</v>
      </c>
    </row>
    <row r="19" spans="1:5">
      <c r="A19" t="str">
        <f t="shared" si="0"/>
        <v>20207</v>
      </c>
      <c r="B19">
        <v>2020</v>
      </c>
      <c r="C19">
        <v>6</v>
      </c>
      <c r="D19">
        <v>0</v>
      </c>
      <c r="E19">
        <v>0</v>
      </c>
    </row>
    <row r="20" spans="1:5">
      <c r="A20" t="str">
        <f t="shared" si="0"/>
        <v>20208</v>
      </c>
      <c r="B20">
        <v>2020</v>
      </c>
      <c r="C20">
        <v>7</v>
      </c>
      <c r="D20">
        <v>0</v>
      </c>
      <c r="E20">
        <v>0</v>
      </c>
    </row>
    <row r="21" spans="1:5">
      <c r="A21" t="str">
        <f t="shared" si="0"/>
        <v>20209</v>
      </c>
      <c r="B21">
        <v>2020</v>
      </c>
      <c r="C21">
        <v>8</v>
      </c>
      <c r="D21">
        <v>0</v>
      </c>
      <c r="E21">
        <v>0</v>
      </c>
    </row>
    <row r="22" spans="1:5">
      <c r="A22" t="str">
        <f t="shared" si="0"/>
        <v>202010</v>
      </c>
      <c r="B22">
        <v>2020</v>
      </c>
      <c r="C22">
        <v>9</v>
      </c>
      <c r="D22">
        <v>0</v>
      </c>
      <c r="E22">
        <v>0</v>
      </c>
    </row>
    <row r="23" spans="1:5">
      <c r="A23" t="str">
        <f t="shared" si="0"/>
        <v>202011</v>
      </c>
      <c r="B23">
        <v>2020</v>
      </c>
      <c r="C23">
        <v>10</v>
      </c>
      <c r="D23">
        <v>0</v>
      </c>
      <c r="E23">
        <v>0</v>
      </c>
    </row>
    <row r="24" spans="1:5">
      <c r="A24" t="str">
        <f t="shared" si="0"/>
        <v>202012</v>
      </c>
      <c r="B24">
        <v>2020</v>
      </c>
      <c r="C24">
        <v>11</v>
      </c>
      <c r="D24">
        <v>0</v>
      </c>
      <c r="E24">
        <v>0</v>
      </c>
    </row>
    <row r="25" spans="1:5">
      <c r="A25" t="str">
        <f t="shared" si="0"/>
        <v/>
      </c>
      <c r="B25">
        <v>2020</v>
      </c>
      <c r="C25">
        <v>12</v>
      </c>
      <c r="D25">
        <v>0</v>
      </c>
      <c r="E25">
        <v>0</v>
      </c>
    </row>
  </sheetData>
  <sheetProtection algorithmName="SHA-512" hashValue="uRcbGqkUsiugVeE4fpvTgiLicIWL4agGxl+D25jwUuwmKLj6XzGDwM19DLnNzjj5MZ0nPBTYfgHxlu4kNhSnqA==" saltValue="rtdgZxYBBAT/o0QTltUwS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vt:lpstr>
      <vt:lpstr>Trabajo</vt:lpstr>
      <vt:lpstr>INPC</vt:lpstr>
      <vt:lpstr>Recargos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Antonio Ramirez Reyes</dc:creator>
  <cp:lastModifiedBy>Juan Antonio Ramirez Reyes</cp:lastModifiedBy>
  <cp:lastPrinted>2020-02-21T20:00:42Z</cp:lastPrinted>
  <dcterms:created xsi:type="dcterms:W3CDTF">2020-01-28T17:32:08Z</dcterms:created>
  <dcterms:modified xsi:type="dcterms:W3CDTF">2020-04-21T19:41:49Z</dcterms:modified>
</cp:coreProperties>
</file>